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ECRETARIA APG\Desktop\DEFENSORIA DEL PUEBLO\TRANSPARENCIA ACTIVA\2025\ABRIL\"/>
    </mc:Choice>
  </mc:AlternateContent>
  <xr:revisionPtr revIDLastSave="0" documentId="13_ncr:1_{EFDEC120-E93B-434C-BCFB-D2153FA3E1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Print_Area" localSheetId="0">'Conjunto de datos'!$A$1:$J$43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43" i="2" l="1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7" i="2"/>
  <c r="E6" i="2"/>
  <c r="E8" i="2"/>
  <c r="E43" i="2"/>
  <c r="E5" i="2"/>
</calcChain>
</file>

<file path=xl/sharedStrings.xml><?xml version="1.0" encoding="utf-8"?>
<sst xmlns="http://schemas.openxmlformats.org/spreadsheetml/2006/main" count="348" uniqueCount="111">
  <si>
    <t>https://www.compraspublicas.gob.ec/ProcesoContratacion/compras/PC/buscarProceso.cpe?sg=1</t>
  </si>
  <si>
    <t>CC-BY-4.0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</si>
  <si>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</si>
  <si>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</si>
  <si>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</si>
  <si>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</si>
  <si>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</si>
  <si>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</si>
  <si>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</si>
  <si>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</si>
  <si>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</si>
  <si>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</si>
  <si>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</si>
  <si>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</si>
  <si>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</si>
  <si>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</si>
  <si>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</si>
  <si>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</si>
  <si>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</si>
  <si>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</si>
  <si>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</si>
  <si>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</si>
  <si>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</si>
  <si>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</si>
  <si>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</si>
  <si>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</si>
  <si>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</si>
  <si>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</si>
  <si>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</si>
  <si>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</si>
  <si>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</si>
  <si>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</si>
  <si>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</si>
  <si>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</si>
  <si>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</si>
  <si>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</si>
  <si>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</si>
  <si>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MENSUAL</t>
  </si>
  <si>
    <t>gadangelpedrpgiler@hotmail.com</t>
  </si>
  <si>
    <t>GAD PARROQUIAL ÁNGEL PEDRO GILER</t>
  </si>
  <si>
    <t>https://www.compraspublicas.gob.ec</t>
  </si>
  <si>
    <t>SRA. LANDY MARIA SANTOS ALAVA</t>
  </si>
  <si>
    <t xml:space="preserve">AREA ADMINISTRATIVA </t>
  </si>
  <si>
    <t>FECHA</t>
  </si>
  <si>
    <t>CONTRATACIÓN DEL SERVICIO DE ACTUALIZACIÓN DEL SISTEMA DE CONTABILIDAD GUBERNAMENTAL CORRESPONDIENTE AL AÑO 2025 DEL GAD PARROQUIAL ÁNGEL PEDRO GILER CANTÓN TOSAGUA PROVINCIA DE MANABÍ</t>
  </si>
  <si>
    <t>MENESES GUZMAN BYRON ALEXANDER</t>
  </si>
  <si>
    <t>https://www.compraspublicas.gob.ec/ProcesoContratacion/compras/NCO/NCORegistroDetalle.cpe?&amp;id=uedKGVgizI0Hd7Lca38PP4ytKIdmRwONLi7JWsLhiBM,&amp;op=0</t>
  </si>
  <si>
    <t>FINALIZADA</t>
  </si>
  <si>
    <t>RE01GPRAPG2025</t>
  </si>
  <si>
    <t>EMERGENCIA</t>
  </si>
  <si>
    <t>USD 7,200.00</t>
  </si>
  <si>
    <t>SERVICIO DE ALQUILER DE MAQUINARIA PARA ATENDER LAS EMERGENCIAS POR EL TEMPORAL INVERNAL EN LA PARROQUIA RURAL ANGEL PEDRO GILERMEDIANTE OCUPACION EXCAVADORA Y VOLQUETA</t>
  </si>
  <si>
    <t>https://www.compraspublicas.gob.ec/ProcesoContratacion/compras/EE/informacionResolucion.cpe?idRes=10575</t>
  </si>
  <si>
    <t>ING. MARCO VINICIO ANCHUNDIA ZAMBRANO</t>
  </si>
  <si>
    <t>NIC-1360041310001-2025-00008</t>
  </si>
  <si>
    <t>CONTRATACIÓN DE LAS PÓLIZAS DE SEGUROS DEL GAD ÁNGEL PEDRO GILER PARA EL PERIODO 2025 –2026</t>
  </si>
  <si>
    <t>INTEROCEANICA COMPAÑIA ANONIMA DE SEGUROS</t>
  </si>
  <si>
    <t>//www.compraspublicas.gob.ec/ProcesoContratacion/compras/NCO/NCORegistroDetalle.cpe?&amp;id=EY9X_hDeW2ApUscJUg2dSFqc-euK6N_Qh6FReHdwkRM,&amp;op=0</t>
  </si>
  <si>
    <t>$300.00</t>
  </si>
  <si>
    <t>PROTOSCANA S.A.</t>
  </si>
  <si>
    <t>CE-20250002824853</t>
  </si>
  <si>
    <t>CE-20250002824852</t>
  </si>
  <si>
    <t>CE-20250002824851</t>
  </si>
  <si>
    <t>EQUIPOS Y SERVICIOS DE INGENIERIA ESERDING S.A.</t>
  </si>
  <si>
    <t>CE-20250002824850</t>
  </si>
  <si>
    <t>CE-20250002824849</t>
  </si>
  <si>
    <t>CE-20250002824848</t>
  </si>
  <si>
    <t>CE-20250002824847</t>
  </si>
  <si>
    <t>CE-20250002824846</t>
  </si>
  <si>
    <t>Jurado Villagomez Edison Ancizar</t>
  </si>
  <si>
    <t>CE-20250002824845</t>
  </si>
  <si>
    <t>COMPAÑIA GENERAL DE COMERCIO COGECOMSA S. A.</t>
  </si>
  <si>
    <t>CE-20250002824844</t>
  </si>
  <si>
    <t>CE-20250002824843</t>
  </si>
  <si>
    <t>CE-20250002824842</t>
  </si>
  <si>
    <t>CE-20250002824841</t>
  </si>
  <si>
    <t>CE-20250002824840</t>
  </si>
  <si>
    <t>CE-20250002824839</t>
  </si>
  <si>
    <t>CE-20250002824838</t>
  </si>
  <si>
    <t>CE-20250002824837</t>
  </si>
  <si>
    <t>CE-20250002824836</t>
  </si>
  <si>
    <t>CE-20250002824835</t>
  </si>
  <si>
    <t>CE-20250002824834</t>
  </si>
  <si>
    <t>CE-20250002824833</t>
  </si>
  <si>
    <t>CE-20250002824832</t>
  </si>
  <si>
    <t>CE-20250002824831</t>
  </si>
  <si>
    <t>CE-20250002824830</t>
  </si>
  <si>
    <t>CE-20250002824829</t>
  </si>
  <si>
    <t>CE-20250002824828</t>
  </si>
  <si>
    <t>CE-20250002824827</t>
  </si>
  <si>
    <t>CE-20250002824826</t>
  </si>
  <si>
    <t>CE-20250002824825</t>
  </si>
  <si>
    <t>CE-20250002824824</t>
  </si>
  <si>
    <t>CE-20250002824823</t>
  </si>
  <si>
    <t>CE-20250002824822</t>
  </si>
  <si>
    <t>CE-20250002824821</t>
  </si>
  <si>
    <t>CE-20250002824820</t>
  </si>
  <si>
    <t>CE-20250002824819</t>
  </si>
  <si>
    <t>CE-20250002824818</t>
  </si>
  <si>
    <t>CE-20250002824817</t>
  </si>
  <si>
    <t>CE-20250002824816</t>
  </si>
  <si>
    <t>Catalogo Electronica</t>
  </si>
  <si>
    <t>https://ordenesdecompracatalogo.compraspublicas.gob.ec/</t>
  </si>
  <si>
    <r>
      <t> </t>
    </r>
    <r>
      <rPr>
        <sz val="10"/>
        <color rgb="FF333333"/>
        <rFont val="Arial"/>
        <family val="2"/>
        <scheme val="major"/>
      </rPr>
      <t>NIC-1360041310001-2025-00007</t>
    </r>
  </si>
  <si>
    <r>
      <t> </t>
    </r>
    <r>
      <rPr>
        <sz val="10"/>
        <color rgb="FF333333"/>
        <rFont val="Arial"/>
        <family val="2"/>
        <scheme val="major"/>
      </rPr>
      <t>Ínfimas Cuantías</t>
    </r>
  </si>
  <si>
    <t>CE-20250002824854</t>
  </si>
  <si>
    <t>73,07,02</t>
  </si>
  <si>
    <t>77,02,01</t>
  </si>
  <si>
    <t>73,08,21</t>
  </si>
  <si>
    <t>73,08,04</t>
  </si>
  <si>
    <t xml:space="preserve">ADQUISICIÓN DE MATERIAL DE OFICINA E IMPRESIÓN PARA LAS DEPENDENCIAS DEL GOBIERNO AUTONOMO DESCENTRALZIADO PARROQUIAL DE ANGEL PEDRO GILER Y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</si>
</sst>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  <numFmt numFmtId="165" formatCode="&quot;$&quot;#,##0"/>
  </numFmts>
  <fonts count="2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  <scheme val="major"/>
    </font>
    <font>
      <sz val="10"/>
      <color rgb="FF000000"/>
      <name val="Arial"/>
      <scheme val="minor"/>
    </font>
    <font>
      <sz val="9"/>
      <color rgb="FF212529"/>
      <name val="Segoe UI"/>
      <family val="2"/>
    </font>
    <font>
      <b/>
      <sz val="9"/>
      <color rgb="FF212529"/>
      <name val="Segoe UI"/>
      <family val="2"/>
    </font>
    <font>
      <sz val="10"/>
      <name val="Arial"/>
      <family val="2"/>
      <scheme val="minor"/>
    </font>
    <font>
      <sz val="10"/>
      <color rgb="FF333333"/>
      <name val="Arial"/>
      <family val="2"/>
      <scheme val="major"/>
    </font>
    <font>
      <b/>
      <sz val="10"/>
      <color rgb="FF333333"/>
      <name val="Arial"/>
      <family val="2"/>
      <scheme val="major"/>
    </font>
    <font>
      <sz val="10"/>
      <color rgb="FF212529"/>
      <name val="Arial"/>
      <family val="2"/>
      <scheme val="major"/>
    </font>
    <font>
      <u/>
      <sz val="10"/>
      <color theme="10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5" fillId="5" borderId="0" xfId="1" applyFont="1" applyFill="1" applyBorder="1" applyAlignment="1">
      <alignment vertical="center" wrapText="1"/>
    </xf>
    <xf numFmtId="3" fontId="13" fillId="5" borderId="0" xfId="0" applyNumberFormat="1" applyFont="1" applyFill="1" applyAlignment="1">
      <alignment vertical="center" wrapText="1"/>
    </xf>
    <xf numFmtId="22" fontId="13" fillId="5" borderId="0" xfId="0" applyNumberFormat="1" applyFont="1" applyFill="1" applyAlignment="1">
      <alignment vertical="center" wrapText="1"/>
    </xf>
    <xf numFmtId="165" fontId="13" fillId="5" borderId="0" xfId="0" applyNumberFormat="1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0" fillId="5" borderId="0" xfId="0" applyFill="1"/>
    <xf numFmtId="0" fontId="14" fillId="5" borderId="0" xfId="0" applyFont="1" applyFill="1" applyAlignment="1">
      <alignment vertical="center" wrapText="1"/>
    </xf>
    <xf numFmtId="14" fontId="16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8" fontId="11" fillId="0" borderId="2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14" fontId="18" fillId="0" borderId="2" xfId="0" applyNumberFormat="1" applyFont="1" applyBorder="1" applyAlignment="1">
      <alignment horizontal="left" vertical="center" wrapText="1"/>
    </xf>
    <xf numFmtId="0" fontId="21" fillId="5" borderId="2" xfId="1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44" fontId="18" fillId="0" borderId="2" xfId="2" applyFont="1" applyBorder="1" applyAlignment="1">
      <alignment horizontal="left" vertical="center" wrapText="1"/>
    </xf>
    <xf numFmtId="44" fontId="18" fillId="5" borderId="2" xfId="2" applyFont="1" applyFill="1" applyBorder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3" fontId="13" fillId="5" borderId="0" xfId="0" applyNumberFormat="1" applyFont="1" applyFill="1" applyAlignment="1">
      <alignment vertical="center" wrapText="1"/>
    </xf>
    <xf numFmtId="22" fontId="13" fillId="5" borderId="0" xfId="0" applyNumberFormat="1" applyFont="1" applyFill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denesdecompracatalogo.compraspublicas.gob.ec/obtener_detalle_orden/2824846/1" TargetMode="External"/><Relationship Id="rId13" Type="http://schemas.openxmlformats.org/officeDocument/2006/relationships/hyperlink" Target="https://ordenesdecompracatalogo.compraspublicas.gob.ec/obtener_detalle_orden/2824841/1" TargetMode="External"/><Relationship Id="rId18" Type="http://schemas.openxmlformats.org/officeDocument/2006/relationships/hyperlink" Target="https://ordenesdecompracatalogo.compraspublicas.gob.ec/obtener_detalle_orden/2824836/1" TargetMode="External"/><Relationship Id="rId26" Type="http://schemas.openxmlformats.org/officeDocument/2006/relationships/hyperlink" Target="https://ordenesdecompracatalogo.compraspublicas.gob.ec/obtener_detalle_orden/2824828/1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ordenesdecompracatalogo.compraspublicas.gob.ec/obtener_detalle_orden/2824851/1" TargetMode="External"/><Relationship Id="rId21" Type="http://schemas.openxmlformats.org/officeDocument/2006/relationships/hyperlink" Target="https://ordenesdecompracatalogo.compraspublicas.gob.ec/obtener_detalle_orden/2824833/1" TargetMode="External"/><Relationship Id="rId34" Type="http://schemas.openxmlformats.org/officeDocument/2006/relationships/hyperlink" Target="https://ordenesdecompracatalogo.compraspublicas.gob.ec/obtener_detalle_orden/2824820/1" TargetMode="External"/><Relationship Id="rId7" Type="http://schemas.openxmlformats.org/officeDocument/2006/relationships/hyperlink" Target="https://ordenesdecompracatalogo.compraspublicas.gob.ec/obtener_detalle_orden/2824847/1" TargetMode="External"/><Relationship Id="rId12" Type="http://schemas.openxmlformats.org/officeDocument/2006/relationships/hyperlink" Target="https://ordenesdecompracatalogo.compraspublicas.gob.ec/obtener_detalle_orden/2824842/1" TargetMode="External"/><Relationship Id="rId17" Type="http://schemas.openxmlformats.org/officeDocument/2006/relationships/hyperlink" Target="https://ordenesdecompracatalogo.compraspublicas.gob.ec/obtener_detalle_orden/2824837/1" TargetMode="External"/><Relationship Id="rId25" Type="http://schemas.openxmlformats.org/officeDocument/2006/relationships/hyperlink" Target="https://ordenesdecompracatalogo.compraspublicas.gob.ec/obtener_detalle_orden/2824829/1" TargetMode="External"/><Relationship Id="rId33" Type="http://schemas.openxmlformats.org/officeDocument/2006/relationships/hyperlink" Target="https://ordenesdecompracatalogo.compraspublicas.gob.ec/obtener_detalle_orden/2824821/1" TargetMode="External"/><Relationship Id="rId38" Type="http://schemas.openxmlformats.org/officeDocument/2006/relationships/hyperlink" Target="https://ordenesdecompracatalogo.compraspublicas.gob.ec/obtener_detalle_orden/2824816/1" TargetMode="External"/><Relationship Id="rId2" Type="http://schemas.openxmlformats.org/officeDocument/2006/relationships/hyperlink" Target="https://ordenesdecompracatalogo.compraspublicas.gob.ec/obtener_detalle_orden/2824852/1" TargetMode="External"/><Relationship Id="rId16" Type="http://schemas.openxmlformats.org/officeDocument/2006/relationships/hyperlink" Target="https://ordenesdecompracatalogo.compraspublicas.gob.ec/obtener_detalle_orden/2824838/1" TargetMode="External"/><Relationship Id="rId20" Type="http://schemas.openxmlformats.org/officeDocument/2006/relationships/hyperlink" Target="https://ordenesdecompracatalogo.compraspublicas.gob.ec/obtener_detalle_orden/2824834/1" TargetMode="External"/><Relationship Id="rId29" Type="http://schemas.openxmlformats.org/officeDocument/2006/relationships/hyperlink" Target="https://ordenesdecompracatalogo.compraspublicas.gob.ec/obtener_detalle_orden/2824825/1" TargetMode="External"/><Relationship Id="rId1" Type="http://schemas.openxmlformats.org/officeDocument/2006/relationships/hyperlink" Target="https://ordenesdecompracatalogo.compraspublicas.gob.ec/obtener_detalle_orden/2824853/1" TargetMode="External"/><Relationship Id="rId6" Type="http://schemas.openxmlformats.org/officeDocument/2006/relationships/hyperlink" Target="https://ordenesdecompracatalogo.compraspublicas.gob.ec/obtener_detalle_orden/2824848/1" TargetMode="External"/><Relationship Id="rId11" Type="http://schemas.openxmlformats.org/officeDocument/2006/relationships/hyperlink" Target="https://ordenesdecompracatalogo.compraspublicas.gob.ec/obtener_detalle_orden/2824843/1" TargetMode="External"/><Relationship Id="rId24" Type="http://schemas.openxmlformats.org/officeDocument/2006/relationships/hyperlink" Target="https://ordenesdecompracatalogo.compraspublicas.gob.ec/obtener_detalle_orden/2824830/1" TargetMode="External"/><Relationship Id="rId32" Type="http://schemas.openxmlformats.org/officeDocument/2006/relationships/hyperlink" Target="https://ordenesdecompracatalogo.compraspublicas.gob.ec/obtener_detalle_orden/2824822/1" TargetMode="External"/><Relationship Id="rId37" Type="http://schemas.openxmlformats.org/officeDocument/2006/relationships/hyperlink" Target="https://ordenesdecompracatalogo.compraspublicas.gob.ec/obtener_detalle_orden/2824817/1" TargetMode="External"/><Relationship Id="rId5" Type="http://schemas.openxmlformats.org/officeDocument/2006/relationships/hyperlink" Target="https://ordenesdecompracatalogo.compraspublicas.gob.ec/obtener_detalle_orden/2824849/1" TargetMode="External"/><Relationship Id="rId15" Type="http://schemas.openxmlformats.org/officeDocument/2006/relationships/hyperlink" Target="https://ordenesdecompracatalogo.compraspublicas.gob.ec/obtener_detalle_orden/2824839/1" TargetMode="External"/><Relationship Id="rId23" Type="http://schemas.openxmlformats.org/officeDocument/2006/relationships/hyperlink" Target="https://ordenesdecompracatalogo.compraspublicas.gob.ec/obtener_detalle_orden/2824831/1" TargetMode="External"/><Relationship Id="rId28" Type="http://schemas.openxmlformats.org/officeDocument/2006/relationships/hyperlink" Target="https://ordenesdecompracatalogo.compraspublicas.gob.ec/obtener_detalle_orden/2824826/1" TargetMode="External"/><Relationship Id="rId36" Type="http://schemas.openxmlformats.org/officeDocument/2006/relationships/hyperlink" Target="https://ordenesdecompracatalogo.compraspublicas.gob.ec/obtener_detalle_orden/2824818/1" TargetMode="External"/><Relationship Id="rId10" Type="http://schemas.openxmlformats.org/officeDocument/2006/relationships/hyperlink" Target="https://ordenesdecompracatalogo.compraspublicas.gob.ec/obtener_detalle_orden/2824844/1" TargetMode="External"/><Relationship Id="rId19" Type="http://schemas.openxmlformats.org/officeDocument/2006/relationships/hyperlink" Target="https://ordenesdecompracatalogo.compraspublicas.gob.ec/obtener_detalle_orden/2824835/1" TargetMode="External"/><Relationship Id="rId31" Type="http://schemas.openxmlformats.org/officeDocument/2006/relationships/hyperlink" Target="https://ordenesdecompracatalogo.compraspublicas.gob.ec/obtener_detalle_orden/2824823/1" TargetMode="External"/><Relationship Id="rId4" Type="http://schemas.openxmlformats.org/officeDocument/2006/relationships/hyperlink" Target="https://ordenesdecompracatalogo.compraspublicas.gob.ec/obtener_detalle_orden/2824850/1" TargetMode="External"/><Relationship Id="rId9" Type="http://schemas.openxmlformats.org/officeDocument/2006/relationships/hyperlink" Target="https://ordenesdecompracatalogo.compraspublicas.gob.ec/obtener_detalle_orden/2824845/1" TargetMode="External"/><Relationship Id="rId14" Type="http://schemas.openxmlformats.org/officeDocument/2006/relationships/hyperlink" Target="https://ordenesdecompracatalogo.compraspublicas.gob.ec/obtener_detalle_orden/2824840/1" TargetMode="External"/><Relationship Id="rId22" Type="http://schemas.openxmlformats.org/officeDocument/2006/relationships/hyperlink" Target="https://ordenesdecompracatalogo.compraspublicas.gob.ec/obtener_detalle_orden/2824832/1" TargetMode="External"/><Relationship Id="rId27" Type="http://schemas.openxmlformats.org/officeDocument/2006/relationships/hyperlink" Target="https://ordenesdecompracatalogo.compraspublicas.gob.ec/obtener_detalle_orden/2824827/1" TargetMode="External"/><Relationship Id="rId30" Type="http://schemas.openxmlformats.org/officeDocument/2006/relationships/hyperlink" Target="https://ordenesdecompracatalogo.compraspublicas.gob.ec/obtener_detalle_orden/2824824/1" TargetMode="External"/><Relationship Id="rId35" Type="http://schemas.openxmlformats.org/officeDocument/2006/relationships/hyperlink" Target="https://ordenesdecompracatalogo.compraspublicas.gob.ec/obtener_detalle_orden/2824819/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adangelpedrpgiler@hotmail.com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14"/>
  <sheetViews>
    <sheetView tabSelected="1" topLeftCell="A4" zoomScale="89" zoomScaleNormal="89" workbookViewId="0">
      <selection activeCell="K5" sqref="K5"/>
    </sheetView>
  </sheetViews>
  <sheetFormatPr baseColWidth="10" defaultColWidth="12.5703125" defaultRowHeight="15" customHeight="1" x14ac:dyDescent="0.2"/>
  <cols>
    <col min="1" max="1" width="12.42578125" customWidth="1"/>
    <col min="2" max="2" width="18.5703125" customWidth="1"/>
    <col min="3" max="3" width="12.7109375" customWidth="1"/>
    <col min="4" max="4" width="30.5703125" customWidth="1"/>
    <col min="5" max="5" width="14.140625" customWidth="1"/>
    <col min="6" max="6" width="16" customWidth="1"/>
    <col min="7" max="7" width="13.85546875" customWidth="1"/>
    <col min="8" max="8" width="13.7109375" customWidth="1"/>
    <col min="9" max="9" width="15.42578125" customWidth="1"/>
    <col min="10" max="10" width="21.140625" customWidth="1"/>
    <col min="11" max="11" width="23.7109375" customWidth="1"/>
    <col min="12" max="12" width="38" customWidth="1"/>
    <col min="13" max="13" width="26" customWidth="1"/>
    <col min="14" max="14" width="32" customWidth="1"/>
    <col min="15" max="15" width="31.7109375" customWidth="1"/>
    <col min="16" max="16" width="25.85546875" customWidth="1"/>
    <col min="17" max="17" width="14.85546875" customWidth="1"/>
    <col min="18" max="20" width="10" customWidth="1"/>
    <col min="21" max="21" width="16.7109375" customWidth="1"/>
    <col min="22" max="22" width="15.7109375" customWidth="1"/>
    <col min="23" max="29" width="10" customWidth="1"/>
  </cols>
  <sheetData>
    <row r="1" spans="1:29" ht="80.25" customHeight="1" x14ac:dyDescent="0.2">
      <c r="A1" s="15" t="s">
        <v>43</v>
      </c>
      <c r="B1" s="15" t="s">
        <v>16</v>
      </c>
      <c r="C1" s="15" t="s">
        <v>3</v>
      </c>
      <c r="D1" s="15" t="s">
        <v>4</v>
      </c>
      <c r="E1" s="15" t="s">
        <v>35</v>
      </c>
      <c r="F1" s="15" t="s">
        <v>7</v>
      </c>
      <c r="G1" s="15" t="s">
        <v>34</v>
      </c>
      <c r="H1" s="15" t="s">
        <v>19</v>
      </c>
      <c r="I1" s="15" t="s">
        <v>21</v>
      </c>
      <c r="J1" s="15" t="s">
        <v>36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5.1" customHeight="1" x14ac:dyDescent="0.2">
      <c r="A2" s="29">
        <v>45749</v>
      </c>
      <c r="B2" s="30" t="s">
        <v>103</v>
      </c>
      <c r="C2" s="30" t="s">
        <v>104</v>
      </c>
      <c r="D2" s="31" t="s">
        <v>44</v>
      </c>
      <c r="E2" s="32" t="s">
        <v>58</v>
      </c>
      <c r="F2" s="33" t="s">
        <v>106</v>
      </c>
      <c r="G2" s="32" t="s">
        <v>58</v>
      </c>
      <c r="H2" s="33" t="s">
        <v>47</v>
      </c>
      <c r="I2" s="31" t="s">
        <v>45</v>
      </c>
      <c r="J2" s="34" t="s">
        <v>46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25.1" customHeight="1" x14ac:dyDescent="0.2">
      <c r="A3" s="29">
        <v>45770</v>
      </c>
      <c r="B3" s="35" t="s">
        <v>54</v>
      </c>
      <c r="C3" s="30" t="s">
        <v>104</v>
      </c>
      <c r="D3" s="31" t="s">
        <v>55</v>
      </c>
      <c r="E3" s="36">
        <v>1060.8599999999999</v>
      </c>
      <c r="F3" s="37" t="s">
        <v>107</v>
      </c>
      <c r="G3" s="36">
        <v>1060.8599999999999</v>
      </c>
      <c r="H3" s="37" t="s">
        <v>47</v>
      </c>
      <c r="I3" s="31" t="s">
        <v>56</v>
      </c>
      <c r="J3" s="34" t="s">
        <v>57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25.1" customHeight="1" x14ac:dyDescent="0.2">
      <c r="A4" s="38">
        <v>45772</v>
      </c>
      <c r="B4" s="31" t="s">
        <v>48</v>
      </c>
      <c r="C4" s="31" t="s">
        <v>49</v>
      </c>
      <c r="D4" s="31" t="s">
        <v>51</v>
      </c>
      <c r="E4" s="31" t="s">
        <v>50</v>
      </c>
      <c r="F4" s="31" t="s">
        <v>108</v>
      </c>
      <c r="G4" s="31" t="s">
        <v>50</v>
      </c>
      <c r="H4" s="31" t="s">
        <v>47</v>
      </c>
      <c r="I4" s="31" t="s">
        <v>53</v>
      </c>
      <c r="J4" s="31" t="s">
        <v>52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25.1" customHeight="1" x14ac:dyDescent="0.2">
      <c r="A5" s="38">
        <v>45757</v>
      </c>
      <c r="B5" s="31" t="s">
        <v>105</v>
      </c>
      <c r="C5" s="31" t="s">
        <v>101</v>
      </c>
      <c r="D5" s="31" t="s">
        <v>110</v>
      </c>
      <c r="E5" s="42">
        <f>20.27/1.15</f>
        <v>17.626086956521739</v>
      </c>
      <c r="F5" s="31" t="s">
        <v>109</v>
      </c>
      <c r="G5" s="42">
        <f>20.27/1.15</f>
        <v>17.626086956521739</v>
      </c>
      <c r="H5" s="31" t="s">
        <v>47</v>
      </c>
      <c r="I5" s="41" t="s">
        <v>59</v>
      </c>
      <c r="J5" s="31" t="s">
        <v>102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25.1" customHeight="1" x14ac:dyDescent="0.2">
      <c r="A6" s="38">
        <v>45757</v>
      </c>
      <c r="B6" s="39" t="s">
        <v>60</v>
      </c>
      <c r="C6" s="40" t="s">
        <v>101</v>
      </c>
      <c r="D6" s="31" t="s">
        <v>110</v>
      </c>
      <c r="E6" s="43">
        <f>20.2745/1.15</f>
        <v>17.630000000000003</v>
      </c>
      <c r="F6" s="31" t="s">
        <v>109</v>
      </c>
      <c r="G6" s="43">
        <f>20.2745/1.15</f>
        <v>17.630000000000003</v>
      </c>
      <c r="H6" s="37" t="s">
        <v>47</v>
      </c>
      <c r="I6" s="41" t="s">
        <v>59</v>
      </c>
      <c r="J6" s="40" t="s">
        <v>102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25.1" customHeight="1" x14ac:dyDescent="0.2">
      <c r="A7" s="38">
        <v>45757</v>
      </c>
      <c r="B7" s="39" t="s">
        <v>61</v>
      </c>
      <c r="C7" s="40" t="s">
        <v>101</v>
      </c>
      <c r="D7" s="31" t="s">
        <v>110</v>
      </c>
      <c r="E7" s="43">
        <f>20.2745/1.15</f>
        <v>17.630000000000003</v>
      </c>
      <c r="F7" s="31" t="s">
        <v>109</v>
      </c>
      <c r="G7" s="43">
        <f>20.2745/1.15</f>
        <v>17.630000000000003</v>
      </c>
      <c r="H7" s="37" t="s">
        <v>47</v>
      </c>
      <c r="I7" s="41" t="s">
        <v>59</v>
      </c>
      <c r="J7" s="31" t="s">
        <v>102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5.1" customHeight="1" x14ac:dyDescent="0.2">
      <c r="A8" s="38">
        <v>45757</v>
      </c>
      <c r="B8" s="39" t="s">
        <v>62</v>
      </c>
      <c r="C8" s="40" t="s">
        <v>101</v>
      </c>
      <c r="D8" s="31" t="s">
        <v>110</v>
      </c>
      <c r="E8" s="43">
        <f>30.038/1.15</f>
        <v>26.12</v>
      </c>
      <c r="F8" s="31" t="s">
        <v>109</v>
      </c>
      <c r="G8" s="43">
        <f>30.038/1.15</f>
        <v>26.12</v>
      </c>
      <c r="H8" s="37" t="s">
        <v>47</v>
      </c>
      <c r="I8" s="41" t="s">
        <v>63</v>
      </c>
      <c r="J8" s="40" t="s">
        <v>102</v>
      </c>
      <c r="K8" s="26"/>
      <c r="L8" s="44"/>
      <c r="M8" s="44"/>
      <c r="N8" s="26"/>
      <c r="O8" s="45"/>
      <c r="P8" s="46"/>
      <c r="Q8" s="2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25.1" customHeight="1" x14ac:dyDescent="0.2">
      <c r="A9" s="38">
        <v>45757</v>
      </c>
      <c r="B9" s="39" t="s">
        <v>64</v>
      </c>
      <c r="C9" s="40" t="s">
        <v>101</v>
      </c>
      <c r="D9" s="31" t="s">
        <v>110</v>
      </c>
      <c r="E9" s="43">
        <f>30.038/1.15</f>
        <v>26.12</v>
      </c>
      <c r="F9" s="31" t="s">
        <v>109</v>
      </c>
      <c r="G9" s="43">
        <f>30.038/1.15</f>
        <v>26.12</v>
      </c>
      <c r="H9" s="37" t="s">
        <v>47</v>
      </c>
      <c r="I9" s="41" t="s">
        <v>63</v>
      </c>
      <c r="J9" s="31" t="s">
        <v>102</v>
      </c>
      <c r="K9" s="28"/>
      <c r="L9" s="44"/>
      <c r="M9" s="44"/>
      <c r="N9" s="28"/>
      <c r="O9" s="45"/>
      <c r="P9" s="46"/>
      <c r="Q9" s="27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5.1" customHeight="1" x14ac:dyDescent="0.2">
      <c r="A10" s="38">
        <v>45757</v>
      </c>
      <c r="B10" s="39" t="s">
        <v>65</v>
      </c>
      <c r="C10" s="40" t="s">
        <v>101</v>
      </c>
      <c r="D10" s="31" t="s">
        <v>110</v>
      </c>
      <c r="E10" s="43">
        <f>45.057/1.15</f>
        <v>39.180000000000007</v>
      </c>
      <c r="F10" s="31" t="s">
        <v>108</v>
      </c>
      <c r="G10" s="43">
        <f>45.057/1.15</f>
        <v>39.180000000000007</v>
      </c>
      <c r="H10" s="37" t="s">
        <v>47</v>
      </c>
      <c r="I10" s="41" t="s">
        <v>63</v>
      </c>
      <c r="J10" s="40" t="s">
        <v>102</v>
      </c>
      <c r="K10" s="22"/>
      <c r="L10" s="26"/>
      <c r="M10" s="26"/>
      <c r="N10" s="26"/>
      <c r="O10" s="26"/>
      <c r="P10" s="23"/>
      <c r="Q10" s="24"/>
      <c r="R10" s="2"/>
      <c r="S10" s="2"/>
      <c r="T10" s="2"/>
      <c r="U10" s="25">
        <v>202745</v>
      </c>
      <c r="V10" s="2"/>
      <c r="W10" s="2"/>
      <c r="X10" s="2"/>
      <c r="Y10" s="2"/>
      <c r="Z10" s="2"/>
      <c r="AA10" s="2"/>
      <c r="AB10" s="2"/>
      <c r="AC10" s="2"/>
    </row>
    <row r="11" spans="1:29" ht="125.1" customHeight="1" x14ac:dyDescent="0.2">
      <c r="A11" s="38">
        <v>45757</v>
      </c>
      <c r="B11" s="39" t="s">
        <v>66</v>
      </c>
      <c r="C11" s="40" t="s">
        <v>101</v>
      </c>
      <c r="D11" s="31" t="s">
        <v>110</v>
      </c>
      <c r="E11" s="43">
        <f>30.038/1.15</f>
        <v>26.12</v>
      </c>
      <c r="F11" s="31" t="s">
        <v>109</v>
      </c>
      <c r="G11" s="43">
        <f>30.038/1.15</f>
        <v>26.12</v>
      </c>
      <c r="H11" s="37" t="s">
        <v>47</v>
      </c>
      <c r="I11" s="41" t="s">
        <v>63</v>
      </c>
      <c r="J11" s="31" t="s">
        <v>102</v>
      </c>
      <c r="K11" s="22"/>
      <c r="L11" s="26"/>
      <c r="M11" s="26"/>
      <c r="N11" s="26"/>
      <c r="O11" s="26"/>
      <c r="P11" s="23"/>
      <c r="Q11" s="24"/>
      <c r="R11" s="2"/>
      <c r="S11" s="2"/>
      <c r="T11" s="2"/>
      <c r="U11" s="25">
        <v>202745</v>
      </c>
      <c r="V11" s="2"/>
      <c r="W11" s="2"/>
      <c r="X11" s="2"/>
      <c r="Y11" s="2"/>
      <c r="Z11" s="2"/>
      <c r="AA11" s="2"/>
      <c r="AB11" s="2"/>
      <c r="AC11" s="2"/>
    </row>
    <row r="12" spans="1:29" ht="125.1" customHeight="1" x14ac:dyDescent="0.2">
      <c r="A12" s="38">
        <v>45757</v>
      </c>
      <c r="B12" s="39" t="s">
        <v>67</v>
      </c>
      <c r="C12" s="40" t="s">
        <v>101</v>
      </c>
      <c r="D12" s="31" t="s">
        <v>110</v>
      </c>
      <c r="E12" s="43">
        <f>30.4118/1.15</f>
        <v>26.445043478260871</v>
      </c>
      <c r="F12" s="31" t="s">
        <v>109</v>
      </c>
      <c r="G12" s="43">
        <f>30.4118/1.15</f>
        <v>26.445043478260871</v>
      </c>
      <c r="H12" s="37" t="s">
        <v>47</v>
      </c>
      <c r="I12" s="41" t="s">
        <v>59</v>
      </c>
      <c r="J12" s="40" t="s">
        <v>102</v>
      </c>
      <c r="K12" s="22"/>
      <c r="L12" s="26"/>
      <c r="M12" s="26"/>
      <c r="N12" s="26"/>
      <c r="O12" s="26"/>
      <c r="P12" s="23"/>
      <c r="Q12" s="24"/>
      <c r="R12" s="2"/>
      <c r="S12" s="2"/>
      <c r="T12" s="2"/>
      <c r="U12" s="25">
        <v>300380</v>
      </c>
      <c r="V12" s="2"/>
      <c r="W12" s="2"/>
      <c r="X12" s="2"/>
      <c r="Y12" s="2"/>
      <c r="Z12" s="2"/>
      <c r="AA12" s="2"/>
      <c r="AB12" s="2"/>
      <c r="AC12" s="2"/>
    </row>
    <row r="13" spans="1:29" ht="125.1" customHeight="1" x14ac:dyDescent="0.2">
      <c r="A13" s="38">
        <v>45757</v>
      </c>
      <c r="B13" s="39" t="s">
        <v>68</v>
      </c>
      <c r="C13" s="40" t="s">
        <v>101</v>
      </c>
      <c r="D13" s="31" t="s">
        <v>110</v>
      </c>
      <c r="E13" s="43">
        <f>200.675/1.15</f>
        <v>174.50000000000003</v>
      </c>
      <c r="F13" s="31" t="s">
        <v>109</v>
      </c>
      <c r="G13" s="43">
        <f>200.675/1.15</f>
        <v>174.50000000000003</v>
      </c>
      <c r="H13" s="37" t="s">
        <v>47</v>
      </c>
      <c r="I13" s="41" t="s">
        <v>69</v>
      </c>
      <c r="J13" s="31" t="s">
        <v>102</v>
      </c>
      <c r="K13" s="22"/>
      <c r="L13" s="26"/>
      <c r="M13" s="26"/>
      <c r="N13" s="26"/>
      <c r="O13" s="26"/>
      <c r="P13" s="23"/>
      <c r="Q13" s="24"/>
      <c r="R13" s="2"/>
      <c r="S13" s="2"/>
      <c r="T13" s="2"/>
      <c r="U13" s="25">
        <v>300380</v>
      </c>
      <c r="V13" s="2"/>
      <c r="W13" s="2"/>
      <c r="X13" s="2"/>
      <c r="Y13" s="2"/>
      <c r="Z13" s="2"/>
      <c r="AA13" s="2"/>
      <c r="AB13" s="2"/>
      <c r="AC13" s="2"/>
    </row>
    <row r="14" spans="1:29" ht="125.1" customHeight="1" x14ac:dyDescent="0.2">
      <c r="A14" s="38">
        <v>45757</v>
      </c>
      <c r="B14" s="39" t="s">
        <v>70</v>
      </c>
      <c r="C14" s="40" t="s">
        <v>101</v>
      </c>
      <c r="D14" s="31" t="s">
        <v>110</v>
      </c>
      <c r="E14" s="43">
        <f>1.61/1.15</f>
        <v>1.4000000000000001</v>
      </c>
      <c r="F14" s="31" t="s">
        <v>109</v>
      </c>
      <c r="G14" s="43">
        <f>1.61/1.15</f>
        <v>1.4000000000000001</v>
      </c>
      <c r="H14" s="37" t="s">
        <v>47</v>
      </c>
      <c r="I14" s="41" t="s">
        <v>71</v>
      </c>
      <c r="J14" s="40" t="s">
        <v>102</v>
      </c>
      <c r="K14" s="22"/>
      <c r="L14" s="26"/>
      <c r="M14" s="26"/>
      <c r="N14" s="26"/>
      <c r="O14" s="26"/>
      <c r="P14" s="23"/>
      <c r="Q14" s="24"/>
      <c r="R14" s="2"/>
      <c r="S14" s="2"/>
      <c r="T14" s="2"/>
      <c r="U14" s="25">
        <v>450570</v>
      </c>
      <c r="V14" s="2"/>
      <c r="W14" s="2"/>
      <c r="X14" s="2"/>
      <c r="Y14" s="2"/>
      <c r="Z14" s="2"/>
      <c r="AA14" s="2"/>
      <c r="AB14" s="2"/>
      <c r="AC14" s="2"/>
    </row>
    <row r="15" spans="1:29" ht="125.1" customHeight="1" x14ac:dyDescent="0.2">
      <c r="A15" s="38">
        <v>45757</v>
      </c>
      <c r="B15" s="39" t="s">
        <v>72</v>
      </c>
      <c r="C15" s="40" t="s">
        <v>101</v>
      </c>
      <c r="D15" s="31" t="s">
        <v>110</v>
      </c>
      <c r="E15" s="43">
        <f>106.0875/1.15</f>
        <v>92.250000000000014</v>
      </c>
      <c r="F15" s="31" t="s">
        <v>109</v>
      </c>
      <c r="G15" s="43">
        <f>106.0875/1.15</f>
        <v>92.250000000000014</v>
      </c>
      <c r="H15" s="37" t="s">
        <v>47</v>
      </c>
      <c r="I15" s="41" t="s">
        <v>69</v>
      </c>
      <c r="J15" s="31" t="s">
        <v>102</v>
      </c>
      <c r="K15" s="22"/>
      <c r="L15" s="26"/>
      <c r="M15" s="26"/>
      <c r="N15" s="26"/>
      <c r="O15" s="26"/>
      <c r="P15" s="23"/>
      <c r="Q15" s="24"/>
      <c r="R15" s="2"/>
      <c r="S15" s="2"/>
      <c r="T15" s="2"/>
      <c r="U15" s="25">
        <v>300380</v>
      </c>
      <c r="V15" s="2"/>
      <c r="W15" s="2"/>
      <c r="X15" s="2"/>
      <c r="Y15" s="2"/>
      <c r="Z15" s="2"/>
      <c r="AA15" s="2"/>
      <c r="AB15" s="2"/>
      <c r="AC15" s="2"/>
    </row>
    <row r="16" spans="1:29" ht="125.1" customHeight="1" x14ac:dyDescent="0.2">
      <c r="A16" s="38">
        <v>45757</v>
      </c>
      <c r="B16" s="39" t="s">
        <v>73</v>
      </c>
      <c r="C16" s="40" t="s">
        <v>101</v>
      </c>
      <c r="D16" s="31" t="s">
        <v>110</v>
      </c>
      <c r="E16" s="43">
        <f>6.9/1.15</f>
        <v>6.0000000000000009</v>
      </c>
      <c r="F16" s="31" t="s">
        <v>108</v>
      </c>
      <c r="G16" s="43">
        <f>6.9/1.15</f>
        <v>6.0000000000000009</v>
      </c>
      <c r="H16" s="37" t="s">
        <v>47</v>
      </c>
      <c r="I16" s="41" t="s">
        <v>71</v>
      </c>
      <c r="J16" s="40" t="s">
        <v>102</v>
      </c>
      <c r="K16" s="22"/>
      <c r="L16" s="26"/>
      <c r="M16" s="26"/>
      <c r="N16" s="26"/>
      <c r="O16" s="26"/>
      <c r="P16" s="23"/>
      <c r="Q16" s="24"/>
      <c r="R16" s="2"/>
      <c r="S16" s="2"/>
      <c r="T16" s="2"/>
      <c r="U16" s="25">
        <v>304118</v>
      </c>
      <c r="V16" s="2"/>
      <c r="W16" s="2"/>
      <c r="X16" s="2"/>
      <c r="Y16" s="2"/>
      <c r="Z16" s="2"/>
      <c r="AA16" s="2"/>
      <c r="AB16" s="2"/>
      <c r="AC16" s="2"/>
    </row>
    <row r="17" spans="1:29" ht="125.1" customHeight="1" x14ac:dyDescent="0.2">
      <c r="A17" s="38">
        <v>45757</v>
      </c>
      <c r="B17" s="39" t="s">
        <v>74</v>
      </c>
      <c r="C17" s="40" t="s">
        <v>101</v>
      </c>
      <c r="D17" s="31" t="s">
        <v>110</v>
      </c>
      <c r="E17" s="43">
        <f>2.5875/1.15</f>
        <v>2.25</v>
      </c>
      <c r="F17" s="31" t="s">
        <v>109</v>
      </c>
      <c r="G17" s="43">
        <f>2.5875/1.15</f>
        <v>2.25</v>
      </c>
      <c r="H17" s="37" t="s">
        <v>47</v>
      </c>
      <c r="I17" s="41" t="s">
        <v>71</v>
      </c>
      <c r="J17" s="31" t="s">
        <v>102</v>
      </c>
      <c r="K17" s="22"/>
      <c r="L17" s="26"/>
      <c r="M17" s="26"/>
      <c r="N17" s="26"/>
      <c r="O17" s="26"/>
      <c r="P17" s="23"/>
      <c r="Q17" s="24"/>
      <c r="R17" s="2"/>
      <c r="S17" s="2"/>
      <c r="T17" s="2"/>
      <c r="U17" s="25">
        <v>2006750</v>
      </c>
      <c r="V17" s="2"/>
      <c r="W17" s="2"/>
      <c r="X17" s="2"/>
      <c r="Y17" s="2"/>
      <c r="Z17" s="2"/>
      <c r="AA17" s="2"/>
      <c r="AB17" s="2"/>
      <c r="AC17" s="2"/>
    </row>
    <row r="18" spans="1:29" ht="125.1" customHeight="1" x14ac:dyDescent="0.2">
      <c r="A18" s="38">
        <v>45757</v>
      </c>
      <c r="B18" s="39" t="s">
        <v>75</v>
      </c>
      <c r="C18" s="40" t="s">
        <v>101</v>
      </c>
      <c r="D18" s="31" t="s">
        <v>110</v>
      </c>
      <c r="E18" s="43">
        <f>3.588/1.15</f>
        <v>3.12</v>
      </c>
      <c r="F18" s="31" t="s">
        <v>109</v>
      </c>
      <c r="G18" s="43">
        <f>3.588/1.15</f>
        <v>3.12</v>
      </c>
      <c r="H18" s="37" t="s">
        <v>47</v>
      </c>
      <c r="I18" s="41" t="s">
        <v>71</v>
      </c>
      <c r="J18" s="40" t="s">
        <v>102</v>
      </c>
      <c r="K18" s="22"/>
      <c r="L18" s="26"/>
      <c r="M18" s="26"/>
      <c r="N18" s="26"/>
      <c r="O18" s="26"/>
      <c r="P18" s="23"/>
      <c r="Q18" s="24"/>
      <c r="R18" s="2"/>
      <c r="S18" s="2"/>
      <c r="T18" s="2"/>
      <c r="U18" s="25">
        <v>16100</v>
      </c>
      <c r="V18" s="2"/>
      <c r="W18" s="2"/>
      <c r="X18" s="2"/>
      <c r="Y18" s="2"/>
      <c r="Z18" s="2"/>
      <c r="AA18" s="2"/>
      <c r="AB18" s="2"/>
      <c r="AC18" s="2"/>
    </row>
    <row r="19" spans="1:29" ht="125.1" customHeight="1" x14ac:dyDescent="0.2">
      <c r="A19" s="38">
        <v>45757</v>
      </c>
      <c r="B19" s="39" t="s">
        <v>76</v>
      </c>
      <c r="C19" s="40" t="s">
        <v>101</v>
      </c>
      <c r="D19" s="31" t="s">
        <v>110</v>
      </c>
      <c r="E19" s="43">
        <f>9.4875/1.15</f>
        <v>8.2500000000000018</v>
      </c>
      <c r="F19" s="31" t="s">
        <v>109</v>
      </c>
      <c r="G19" s="43">
        <f>9.4875/1.15</f>
        <v>8.2500000000000018</v>
      </c>
      <c r="H19" s="37" t="s">
        <v>47</v>
      </c>
      <c r="I19" s="41" t="s">
        <v>71</v>
      </c>
      <c r="J19" s="31" t="s">
        <v>102</v>
      </c>
      <c r="K19" s="22"/>
      <c r="L19" s="26"/>
      <c r="M19" s="26"/>
      <c r="N19" s="26"/>
      <c r="O19" s="26"/>
      <c r="P19" s="23"/>
      <c r="Q19" s="24"/>
      <c r="R19" s="2"/>
      <c r="S19" s="2"/>
      <c r="T19" s="2"/>
      <c r="U19" s="25">
        <v>1060875</v>
      </c>
      <c r="V19" s="2"/>
      <c r="W19" s="2"/>
      <c r="X19" s="2"/>
      <c r="Y19" s="2"/>
      <c r="Z19" s="2"/>
      <c r="AA19" s="2"/>
      <c r="AB19" s="2"/>
      <c r="AC19" s="2"/>
    </row>
    <row r="20" spans="1:29" ht="125.1" customHeight="1" x14ac:dyDescent="0.2">
      <c r="A20" s="38">
        <v>45757</v>
      </c>
      <c r="B20" s="39" t="s">
        <v>77</v>
      </c>
      <c r="C20" s="40" t="s">
        <v>101</v>
      </c>
      <c r="D20" s="31" t="s">
        <v>110</v>
      </c>
      <c r="E20" s="43">
        <f>2.185/1.15</f>
        <v>1.9000000000000001</v>
      </c>
      <c r="F20" s="31" t="s">
        <v>109</v>
      </c>
      <c r="G20" s="43">
        <f>2.185/1.15</f>
        <v>1.9000000000000001</v>
      </c>
      <c r="H20" s="37" t="s">
        <v>47</v>
      </c>
      <c r="I20" s="41" t="s">
        <v>71</v>
      </c>
      <c r="J20" s="40" t="s">
        <v>102</v>
      </c>
      <c r="K20" s="22"/>
      <c r="L20" s="26"/>
      <c r="M20" s="26"/>
      <c r="N20" s="26"/>
      <c r="O20" s="26"/>
      <c r="P20" s="23"/>
      <c r="Q20" s="24"/>
      <c r="R20" s="2"/>
      <c r="S20" s="2"/>
      <c r="T20" s="2"/>
      <c r="U20" s="25">
        <v>69000</v>
      </c>
      <c r="V20" s="2"/>
      <c r="W20" s="2"/>
      <c r="X20" s="2"/>
      <c r="Y20" s="2"/>
      <c r="Z20" s="2"/>
      <c r="AA20" s="2"/>
      <c r="AB20" s="2"/>
      <c r="AC20" s="2"/>
    </row>
    <row r="21" spans="1:29" ht="125.1" customHeight="1" x14ac:dyDescent="0.2">
      <c r="A21" s="38">
        <v>45757</v>
      </c>
      <c r="B21" s="39" t="s">
        <v>78</v>
      </c>
      <c r="C21" s="40" t="s">
        <v>101</v>
      </c>
      <c r="D21" s="31" t="s">
        <v>110</v>
      </c>
      <c r="E21" s="43">
        <f>20.7/1.15</f>
        <v>18</v>
      </c>
      <c r="F21" s="31" t="s">
        <v>109</v>
      </c>
      <c r="G21" s="43">
        <f>20.7/1.15</f>
        <v>18</v>
      </c>
      <c r="H21" s="37" t="s">
        <v>47</v>
      </c>
      <c r="I21" s="41" t="s">
        <v>71</v>
      </c>
      <c r="J21" s="31" t="s">
        <v>102</v>
      </c>
      <c r="K21" s="22"/>
      <c r="L21" s="26"/>
      <c r="M21" s="26"/>
      <c r="N21" s="26"/>
      <c r="O21" s="26"/>
      <c r="P21" s="23"/>
      <c r="Q21" s="24"/>
      <c r="R21" s="2"/>
      <c r="S21" s="2"/>
      <c r="T21" s="2"/>
      <c r="U21" s="25">
        <v>25875</v>
      </c>
      <c r="V21" s="2"/>
      <c r="W21" s="2"/>
      <c r="X21" s="2"/>
      <c r="Y21" s="2"/>
      <c r="Z21" s="2"/>
      <c r="AA21" s="2"/>
      <c r="AB21" s="2"/>
      <c r="AC21" s="2"/>
    </row>
    <row r="22" spans="1:29" ht="125.1" customHeight="1" x14ac:dyDescent="0.2">
      <c r="A22" s="38">
        <v>45757</v>
      </c>
      <c r="B22" s="39" t="s">
        <v>79</v>
      </c>
      <c r="C22" s="40" t="s">
        <v>101</v>
      </c>
      <c r="D22" s="31" t="s">
        <v>110</v>
      </c>
      <c r="E22" s="43">
        <f>345/1.15</f>
        <v>300</v>
      </c>
      <c r="F22" s="31" t="s">
        <v>108</v>
      </c>
      <c r="G22" s="43">
        <f>345/1.15</f>
        <v>300</v>
      </c>
      <c r="H22" s="37" t="s">
        <v>47</v>
      </c>
      <c r="I22" s="41" t="s">
        <v>71</v>
      </c>
      <c r="J22" s="40" t="s">
        <v>102</v>
      </c>
      <c r="K22" s="22"/>
      <c r="L22" s="26"/>
      <c r="M22" s="26"/>
      <c r="N22" s="26"/>
      <c r="O22" s="26"/>
      <c r="P22" s="23"/>
      <c r="Q22" s="24"/>
      <c r="R22" s="2"/>
      <c r="S22" s="2"/>
      <c r="T22" s="2"/>
      <c r="U22" s="25">
        <v>35880</v>
      </c>
      <c r="V22" s="2"/>
      <c r="W22" s="2"/>
      <c r="X22" s="2"/>
      <c r="Y22" s="2"/>
      <c r="Z22" s="2"/>
      <c r="AA22" s="2"/>
      <c r="AB22" s="2"/>
      <c r="AC22" s="2"/>
    </row>
    <row r="23" spans="1:29" ht="125.1" customHeight="1" x14ac:dyDescent="0.2">
      <c r="A23" s="38">
        <v>45757</v>
      </c>
      <c r="B23" s="39" t="s">
        <v>80</v>
      </c>
      <c r="C23" s="40" t="s">
        <v>101</v>
      </c>
      <c r="D23" s="31" t="s">
        <v>110</v>
      </c>
      <c r="E23" s="43">
        <f>5.382/1.15</f>
        <v>4.68</v>
      </c>
      <c r="F23" s="31" t="s">
        <v>109</v>
      </c>
      <c r="G23" s="43">
        <f>5.382/1.15</f>
        <v>4.68</v>
      </c>
      <c r="H23" s="37" t="s">
        <v>47</v>
      </c>
      <c r="I23" s="41" t="s">
        <v>71</v>
      </c>
      <c r="J23" s="31" t="s">
        <v>102</v>
      </c>
      <c r="K23" s="22"/>
      <c r="L23" s="26"/>
      <c r="M23" s="26"/>
      <c r="N23" s="26"/>
      <c r="O23" s="26"/>
      <c r="P23" s="23"/>
      <c r="Q23" s="24"/>
      <c r="R23" s="2"/>
      <c r="S23" s="2"/>
      <c r="T23" s="2"/>
      <c r="U23" s="25">
        <v>94875</v>
      </c>
      <c r="V23" s="2"/>
      <c r="W23" s="2"/>
      <c r="X23" s="2"/>
      <c r="Y23" s="2"/>
      <c r="Z23" s="2"/>
      <c r="AA23" s="2"/>
      <c r="AB23" s="2"/>
      <c r="AC23" s="2"/>
    </row>
    <row r="24" spans="1:29" ht="125.1" customHeight="1" x14ac:dyDescent="0.2">
      <c r="A24" s="38">
        <v>45757</v>
      </c>
      <c r="B24" s="39" t="s">
        <v>81</v>
      </c>
      <c r="C24" s="40" t="s">
        <v>101</v>
      </c>
      <c r="D24" s="31" t="s">
        <v>110</v>
      </c>
      <c r="E24" s="43">
        <f>1.495/1.15</f>
        <v>1.3000000000000003</v>
      </c>
      <c r="F24" s="31" t="s">
        <v>109</v>
      </c>
      <c r="G24" s="43">
        <f>1.495/1.15</f>
        <v>1.3000000000000003</v>
      </c>
      <c r="H24" s="37" t="s">
        <v>47</v>
      </c>
      <c r="I24" s="41" t="s">
        <v>71</v>
      </c>
      <c r="J24" s="40" t="s">
        <v>102</v>
      </c>
      <c r="K24" s="22"/>
      <c r="L24" s="26"/>
      <c r="M24" s="26"/>
      <c r="N24" s="26"/>
      <c r="O24" s="26"/>
      <c r="P24" s="23"/>
      <c r="Q24" s="24"/>
      <c r="R24" s="2"/>
      <c r="S24" s="2"/>
      <c r="T24" s="2"/>
      <c r="U24" s="25">
        <v>21850</v>
      </c>
      <c r="V24" s="2"/>
      <c r="W24" s="2"/>
      <c r="X24" s="2"/>
      <c r="Y24" s="2"/>
      <c r="Z24" s="2"/>
      <c r="AA24" s="2"/>
      <c r="AB24" s="2"/>
      <c r="AC24" s="2"/>
    </row>
    <row r="25" spans="1:29" ht="125.1" customHeight="1" x14ac:dyDescent="0.2">
      <c r="A25" s="38">
        <v>45757</v>
      </c>
      <c r="B25" s="39" t="s">
        <v>82</v>
      </c>
      <c r="C25" s="40" t="s">
        <v>101</v>
      </c>
      <c r="D25" s="31" t="s">
        <v>110</v>
      </c>
      <c r="E25" s="43">
        <f>1.5295/1.15</f>
        <v>1.33</v>
      </c>
      <c r="F25" s="31" t="s">
        <v>109</v>
      </c>
      <c r="G25" s="43">
        <f>1.5295/1.15</f>
        <v>1.33</v>
      </c>
      <c r="H25" s="37" t="s">
        <v>47</v>
      </c>
      <c r="I25" s="41" t="s">
        <v>71</v>
      </c>
      <c r="J25" s="31" t="s">
        <v>102</v>
      </c>
      <c r="K25" s="22"/>
      <c r="L25" s="26"/>
      <c r="M25" s="26"/>
      <c r="N25" s="26"/>
      <c r="O25" s="26"/>
      <c r="P25" s="23"/>
      <c r="Q25" s="24"/>
      <c r="R25" s="2"/>
      <c r="S25" s="2"/>
      <c r="T25" s="2"/>
      <c r="U25" s="25">
        <v>207000</v>
      </c>
      <c r="V25" s="2"/>
      <c r="W25" s="2"/>
      <c r="X25" s="2"/>
      <c r="Y25" s="2"/>
      <c r="Z25" s="2"/>
      <c r="AA25" s="2"/>
      <c r="AB25" s="2"/>
      <c r="AC25" s="2"/>
    </row>
    <row r="26" spans="1:29" ht="125.1" customHeight="1" x14ac:dyDescent="0.2">
      <c r="A26" s="38">
        <v>45757</v>
      </c>
      <c r="B26" s="39" t="s">
        <v>83</v>
      </c>
      <c r="C26" s="40" t="s">
        <v>101</v>
      </c>
      <c r="D26" s="31" t="s">
        <v>110</v>
      </c>
      <c r="E26" s="43">
        <f>2.369/1.15</f>
        <v>2.0600000000000005</v>
      </c>
      <c r="F26" s="31" t="s">
        <v>109</v>
      </c>
      <c r="G26" s="43">
        <f>2.369/1.15</f>
        <v>2.0600000000000005</v>
      </c>
      <c r="H26" s="37" t="s">
        <v>47</v>
      </c>
      <c r="I26" s="41" t="s">
        <v>71</v>
      </c>
      <c r="J26" s="40" t="s">
        <v>102</v>
      </c>
      <c r="K26" s="22"/>
      <c r="L26" s="26"/>
      <c r="M26" s="26"/>
      <c r="N26" s="26"/>
      <c r="O26" s="26"/>
      <c r="P26" s="23"/>
      <c r="Q26" s="24"/>
      <c r="R26" s="2"/>
      <c r="S26" s="2"/>
      <c r="T26" s="2"/>
      <c r="U26" s="25">
        <v>3450000</v>
      </c>
      <c r="V26" s="2"/>
      <c r="W26" s="2"/>
      <c r="X26" s="2"/>
      <c r="Y26" s="2"/>
      <c r="Z26" s="2"/>
      <c r="AA26" s="2"/>
      <c r="AB26" s="2"/>
      <c r="AC26" s="2"/>
    </row>
    <row r="27" spans="1:29" ht="125.1" customHeight="1" x14ac:dyDescent="0.2">
      <c r="A27" s="38">
        <v>45757</v>
      </c>
      <c r="B27" s="39" t="s">
        <v>84</v>
      </c>
      <c r="C27" s="40" t="s">
        <v>101</v>
      </c>
      <c r="D27" s="31" t="s">
        <v>110</v>
      </c>
      <c r="E27" s="43">
        <f>3.565/1.15</f>
        <v>3.1</v>
      </c>
      <c r="F27" s="31" t="s">
        <v>109</v>
      </c>
      <c r="G27" s="43">
        <f>3.565/1.15</f>
        <v>3.1</v>
      </c>
      <c r="H27" s="37" t="s">
        <v>47</v>
      </c>
      <c r="I27" s="41" t="s">
        <v>71</v>
      </c>
      <c r="J27" s="31" t="s">
        <v>102</v>
      </c>
      <c r="K27" s="22"/>
      <c r="L27" s="26"/>
      <c r="M27" s="26"/>
      <c r="N27" s="26"/>
      <c r="O27" s="26"/>
      <c r="P27" s="23"/>
      <c r="Q27" s="24"/>
      <c r="R27" s="2"/>
      <c r="S27" s="2"/>
      <c r="T27" s="2"/>
      <c r="U27" s="25">
        <v>53820</v>
      </c>
      <c r="V27" s="2"/>
      <c r="W27" s="2"/>
      <c r="X27" s="2"/>
      <c r="Y27" s="2"/>
      <c r="Z27" s="2"/>
      <c r="AA27" s="2"/>
      <c r="AB27" s="2"/>
      <c r="AC27" s="2"/>
    </row>
    <row r="28" spans="1:29" ht="125.1" customHeight="1" x14ac:dyDescent="0.2">
      <c r="A28" s="38">
        <v>45757</v>
      </c>
      <c r="B28" s="39" t="s">
        <v>85</v>
      </c>
      <c r="C28" s="40" t="s">
        <v>101</v>
      </c>
      <c r="D28" s="31" t="s">
        <v>110</v>
      </c>
      <c r="E28" s="43">
        <f>3.726/1.15</f>
        <v>3.24</v>
      </c>
      <c r="F28" s="31" t="s">
        <v>108</v>
      </c>
      <c r="G28" s="43">
        <f>3.726/1.15</f>
        <v>3.24</v>
      </c>
      <c r="H28" s="37" t="s">
        <v>47</v>
      </c>
      <c r="I28" s="41" t="s">
        <v>71</v>
      </c>
      <c r="J28" s="40" t="s">
        <v>102</v>
      </c>
      <c r="K28" s="22"/>
      <c r="L28" s="26"/>
      <c r="M28" s="26"/>
      <c r="N28" s="26"/>
      <c r="O28" s="26"/>
      <c r="P28" s="23"/>
      <c r="Q28" s="24"/>
      <c r="R28" s="2"/>
      <c r="S28" s="2"/>
      <c r="T28" s="2"/>
      <c r="U28" s="25">
        <v>14950</v>
      </c>
      <c r="V28" s="2"/>
      <c r="W28" s="2"/>
      <c r="X28" s="2"/>
      <c r="Y28" s="2"/>
      <c r="Z28" s="2"/>
      <c r="AA28" s="2"/>
      <c r="AB28" s="2"/>
      <c r="AC28" s="2"/>
    </row>
    <row r="29" spans="1:29" ht="125.1" customHeight="1" x14ac:dyDescent="0.2">
      <c r="A29" s="38">
        <v>45757</v>
      </c>
      <c r="B29" s="39" t="s">
        <v>86</v>
      </c>
      <c r="C29" s="40" t="s">
        <v>101</v>
      </c>
      <c r="D29" s="31" t="s">
        <v>110</v>
      </c>
      <c r="E29" s="43">
        <f>28.98/1.15</f>
        <v>25.200000000000003</v>
      </c>
      <c r="F29" s="31" t="s">
        <v>109</v>
      </c>
      <c r="G29" s="43">
        <f>28.98/1.15</f>
        <v>25.200000000000003</v>
      </c>
      <c r="H29" s="37" t="s">
        <v>47</v>
      </c>
      <c r="I29" s="41" t="s">
        <v>71</v>
      </c>
      <c r="J29" s="31" t="s">
        <v>102</v>
      </c>
      <c r="K29" s="22"/>
      <c r="L29" s="26"/>
      <c r="M29" s="26"/>
      <c r="N29" s="26"/>
      <c r="O29" s="26"/>
      <c r="P29" s="23"/>
      <c r="Q29" s="24"/>
      <c r="R29" s="2"/>
      <c r="S29" s="2"/>
      <c r="T29" s="2"/>
      <c r="U29" s="25">
        <v>15295</v>
      </c>
      <c r="V29" s="2"/>
      <c r="W29" s="2"/>
      <c r="X29" s="2"/>
      <c r="Y29" s="2"/>
      <c r="Z29" s="2"/>
      <c r="AA29" s="2"/>
      <c r="AB29" s="2"/>
      <c r="AC29" s="2"/>
    </row>
    <row r="30" spans="1:29" ht="125.1" customHeight="1" x14ac:dyDescent="0.2">
      <c r="A30" s="38">
        <v>45757</v>
      </c>
      <c r="B30" s="39" t="s">
        <v>87</v>
      </c>
      <c r="C30" s="40" t="s">
        <v>101</v>
      </c>
      <c r="D30" s="31" t="s">
        <v>110</v>
      </c>
      <c r="E30" s="43">
        <f>3.818/1.15</f>
        <v>3.3200000000000003</v>
      </c>
      <c r="F30" s="31" t="s">
        <v>109</v>
      </c>
      <c r="G30" s="43">
        <f>3.818/1.15</f>
        <v>3.3200000000000003</v>
      </c>
      <c r="H30" s="37" t="s">
        <v>47</v>
      </c>
      <c r="I30" s="41" t="s">
        <v>71</v>
      </c>
      <c r="J30" s="40" t="s">
        <v>102</v>
      </c>
      <c r="K30" s="22"/>
      <c r="L30" s="26"/>
      <c r="M30" s="26"/>
      <c r="N30" s="26"/>
      <c r="O30" s="26"/>
      <c r="P30" s="23"/>
      <c r="Q30" s="24"/>
      <c r="R30" s="2"/>
      <c r="S30" s="2"/>
      <c r="T30" s="2"/>
      <c r="U30" s="25">
        <v>23690</v>
      </c>
      <c r="V30" s="2"/>
      <c r="W30" s="2"/>
      <c r="X30" s="2"/>
      <c r="Y30" s="2"/>
      <c r="Z30" s="2"/>
      <c r="AA30" s="2"/>
      <c r="AB30" s="2"/>
      <c r="AC30" s="2"/>
    </row>
    <row r="31" spans="1:29" ht="125.1" customHeight="1" x14ac:dyDescent="0.2">
      <c r="A31" s="38">
        <v>45757</v>
      </c>
      <c r="B31" s="39" t="s">
        <v>88</v>
      </c>
      <c r="C31" s="40" t="s">
        <v>101</v>
      </c>
      <c r="D31" s="31" t="s">
        <v>110</v>
      </c>
      <c r="E31" s="43">
        <f>4.6/1.15</f>
        <v>4</v>
      </c>
      <c r="F31" s="31" t="s">
        <v>109</v>
      </c>
      <c r="G31" s="43">
        <f>4.6/1.15</f>
        <v>4</v>
      </c>
      <c r="H31" s="37" t="s">
        <v>47</v>
      </c>
      <c r="I31" s="41" t="s">
        <v>71</v>
      </c>
      <c r="J31" s="31" t="s">
        <v>102</v>
      </c>
      <c r="K31" s="22"/>
      <c r="L31" s="26"/>
      <c r="M31" s="26"/>
      <c r="N31" s="26"/>
      <c r="O31" s="26"/>
      <c r="P31" s="23"/>
      <c r="Q31" s="24"/>
      <c r="R31" s="2"/>
      <c r="S31" s="2"/>
      <c r="T31" s="2"/>
      <c r="U31" s="25">
        <v>35650</v>
      </c>
      <c r="V31" s="2"/>
      <c r="W31" s="2"/>
      <c r="X31" s="2"/>
      <c r="Y31" s="2"/>
      <c r="Z31" s="2"/>
      <c r="AA31" s="2"/>
      <c r="AB31" s="2"/>
      <c r="AC31" s="2"/>
    </row>
    <row r="32" spans="1:29" ht="125.1" customHeight="1" x14ac:dyDescent="0.2">
      <c r="A32" s="38">
        <v>45757</v>
      </c>
      <c r="B32" s="39" t="s">
        <v>89</v>
      </c>
      <c r="C32" s="40" t="s">
        <v>101</v>
      </c>
      <c r="D32" s="31" t="s">
        <v>110</v>
      </c>
      <c r="E32" s="43">
        <f>3.105/1.15</f>
        <v>2.7</v>
      </c>
      <c r="F32" s="31" t="s">
        <v>109</v>
      </c>
      <c r="G32" s="43">
        <f>3.105/1.15</f>
        <v>2.7</v>
      </c>
      <c r="H32" s="37" t="s">
        <v>47</v>
      </c>
      <c r="I32" s="41" t="s">
        <v>71</v>
      </c>
      <c r="J32" s="40" t="s">
        <v>102</v>
      </c>
      <c r="K32" s="22"/>
      <c r="L32" s="26"/>
      <c r="M32" s="26"/>
      <c r="N32" s="26"/>
      <c r="O32" s="26"/>
      <c r="P32" s="23"/>
      <c r="Q32" s="24"/>
      <c r="R32" s="2"/>
      <c r="S32" s="2"/>
      <c r="T32" s="2"/>
      <c r="U32" s="25">
        <v>37260</v>
      </c>
      <c r="V32" s="2"/>
      <c r="W32" s="2"/>
      <c r="X32" s="2"/>
      <c r="Y32" s="2"/>
      <c r="Z32" s="2"/>
      <c r="AA32" s="2"/>
      <c r="AB32" s="2"/>
      <c r="AC32" s="2"/>
    </row>
    <row r="33" spans="1:29" ht="125.1" customHeight="1" x14ac:dyDescent="0.2">
      <c r="A33" s="38">
        <v>45757</v>
      </c>
      <c r="B33" s="39" t="s">
        <v>90</v>
      </c>
      <c r="C33" s="40" t="s">
        <v>101</v>
      </c>
      <c r="D33" s="31" t="s">
        <v>110</v>
      </c>
      <c r="E33" s="43">
        <f>9.062/1.15</f>
        <v>7.88</v>
      </c>
      <c r="F33" s="31" t="s">
        <v>109</v>
      </c>
      <c r="G33" s="43">
        <f>9.062/1.15</f>
        <v>7.88</v>
      </c>
      <c r="H33" s="37" t="s">
        <v>47</v>
      </c>
      <c r="I33" s="41" t="s">
        <v>71</v>
      </c>
      <c r="J33" s="31" t="s">
        <v>102</v>
      </c>
      <c r="K33" s="22"/>
      <c r="L33" s="26"/>
      <c r="M33" s="26"/>
      <c r="N33" s="26"/>
      <c r="O33" s="26"/>
      <c r="P33" s="23"/>
      <c r="Q33" s="24"/>
      <c r="R33" s="2"/>
      <c r="S33" s="2"/>
      <c r="T33" s="2"/>
      <c r="U33" s="25">
        <v>289800</v>
      </c>
      <c r="V33" s="2"/>
      <c r="W33" s="2"/>
      <c r="X33" s="2"/>
      <c r="Y33" s="2"/>
      <c r="Z33" s="2"/>
      <c r="AA33" s="2"/>
      <c r="AB33" s="2"/>
      <c r="AC33" s="2"/>
    </row>
    <row r="34" spans="1:29" ht="125.1" customHeight="1" x14ac:dyDescent="0.2">
      <c r="A34" s="38">
        <v>45757</v>
      </c>
      <c r="B34" s="39" t="s">
        <v>91</v>
      </c>
      <c r="C34" s="40" t="s">
        <v>101</v>
      </c>
      <c r="D34" s="31" t="s">
        <v>110</v>
      </c>
      <c r="E34" s="43">
        <f>5.1681/1.15</f>
        <v>4.4940000000000007</v>
      </c>
      <c r="F34" s="31" t="s">
        <v>108</v>
      </c>
      <c r="G34" s="43">
        <f>5.1681/1.15</f>
        <v>4.4940000000000007</v>
      </c>
      <c r="H34" s="37" t="s">
        <v>47</v>
      </c>
      <c r="I34" s="41" t="s">
        <v>71</v>
      </c>
      <c r="J34" s="40" t="s">
        <v>102</v>
      </c>
      <c r="K34" s="22"/>
      <c r="L34" s="26"/>
      <c r="M34" s="26"/>
      <c r="N34" s="26"/>
      <c r="O34" s="26"/>
      <c r="P34" s="23"/>
      <c r="Q34" s="24"/>
      <c r="R34" s="2"/>
      <c r="S34" s="2"/>
      <c r="T34" s="2"/>
      <c r="U34" s="25">
        <v>38180</v>
      </c>
      <c r="V34" s="2"/>
      <c r="W34" s="2"/>
      <c r="X34" s="2"/>
      <c r="Y34" s="2"/>
      <c r="Z34" s="2"/>
      <c r="AA34" s="2"/>
      <c r="AB34" s="2"/>
      <c r="AC34" s="2"/>
    </row>
    <row r="35" spans="1:29" ht="125.1" customHeight="1" x14ac:dyDescent="0.2">
      <c r="A35" s="38">
        <v>45757</v>
      </c>
      <c r="B35" s="39" t="s">
        <v>92</v>
      </c>
      <c r="C35" s="40" t="s">
        <v>101</v>
      </c>
      <c r="D35" s="31" t="s">
        <v>110</v>
      </c>
      <c r="E35" s="43">
        <f>1.84/1.15</f>
        <v>1.6</v>
      </c>
      <c r="F35" s="31" t="s">
        <v>109</v>
      </c>
      <c r="G35" s="43">
        <f>1.84/1.15</f>
        <v>1.6</v>
      </c>
      <c r="H35" s="37" t="s">
        <v>47</v>
      </c>
      <c r="I35" s="41" t="s">
        <v>71</v>
      </c>
      <c r="J35" s="31" t="s">
        <v>102</v>
      </c>
      <c r="K35" s="22"/>
      <c r="L35" s="26"/>
      <c r="M35" s="26"/>
      <c r="N35" s="26"/>
      <c r="O35" s="26"/>
      <c r="P35" s="23"/>
      <c r="Q35" s="24"/>
      <c r="R35" s="2"/>
      <c r="S35" s="2"/>
      <c r="T35" s="2"/>
      <c r="U35" s="25">
        <v>46000</v>
      </c>
      <c r="V35" s="2"/>
      <c r="W35" s="2"/>
      <c r="X35" s="2"/>
      <c r="Y35" s="2"/>
      <c r="Z35" s="2"/>
      <c r="AA35" s="2"/>
      <c r="AB35" s="2"/>
      <c r="AC35" s="2"/>
    </row>
    <row r="36" spans="1:29" ht="125.1" customHeight="1" x14ac:dyDescent="0.2">
      <c r="A36" s="38">
        <v>45757</v>
      </c>
      <c r="B36" s="39" t="s">
        <v>93</v>
      </c>
      <c r="C36" s="40" t="s">
        <v>101</v>
      </c>
      <c r="D36" s="31" t="s">
        <v>110</v>
      </c>
      <c r="E36" s="43">
        <f>1.472/1.15</f>
        <v>1.28</v>
      </c>
      <c r="F36" s="31" t="s">
        <v>109</v>
      </c>
      <c r="G36" s="43">
        <f>1.472/1.15</f>
        <v>1.28</v>
      </c>
      <c r="H36" s="37" t="s">
        <v>47</v>
      </c>
      <c r="I36" s="41" t="s">
        <v>71</v>
      </c>
      <c r="J36" s="40" t="s">
        <v>102</v>
      </c>
      <c r="K36" s="22"/>
      <c r="L36" s="26"/>
      <c r="M36" s="26"/>
      <c r="N36" s="26"/>
      <c r="O36" s="26"/>
      <c r="P36" s="23"/>
      <c r="Q36" s="24"/>
      <c r="R36" s="2"/>
      <c r="S36" s="2"/>
      <c r="T36" s="2"/>
      <c r="U36" s="25">
        <v>31050</v>
      </c>
      <c r="V36" s="2"/>
      <c r="W36" s="2"/>
      <c r="X36" s="2"/>
      <c r="Y36" s="2"/>
      <c r="Z36" s="2"/>
      <c r="AA36" s="2"/>
      <c r="AB36" s="2"/>
      <c r="AC36" s="2"/>
    </row>
    <row r="37" spans="1:29" ht="125.1" customHeight="1" x14ac:dyDescent="0.2">
      <c r="A37" s="38">
        <v>45757</v>
      </c>
      <c r="B37" s="39" t="s">
        <v>94</v>
      </c>
      <c r="C37" s="40" t="s">
        <v>101</v>
      </c>
      <c r="D37" s="31" t="s">
        <v>110</v>
      </c>
      <c r="E37" s="43">
        <f>9.775/1.15</f>
        <v>8.5000000000000018</v>
      </c>
      <c r="F37" s="31" t="s">
        <v>109</v>
      </c>
      <c r="G37" s="43">
        <f>9.775/1.15</f>
        <v>8.5000000000000018</v>
      </c>
      <c r="H37" s="37" t="s">
        <v>47</v>
      </c>
      <c r="I37" s="41" t="s">
        <v>71</v>
      </c>
      <c r="J37" s="31" t="s">
        <v>102</v>
      </c>
      <c r="K37" s="22"/>
      <c r="L37" s="26"/>
      <c r="M37" s="26"/>
      <c r="N37" s="26"/>
      <c r="O37" s="26"/>
      <c r="P37" s="23"/>
      <c r="Q37" s="24"/>
      <c r="R37" s="2"/>
      <c r="S37" s="2"/>
      <c r="T37" s="2"/>
      <c r="U37" s="25">
        <v>90620</v>
      </c>
      <c r="V37" s="2"/>
      <c r="W37" s="2"/>
      <c r="X37" s="2"/>
      <c r="Y37" s="2"/>
      <c r="Z37" s="2"/>
      <c r="AA37" s="2"/>
      <c r="AB37" s="2"/>
      <c r="AC37" s="2"/>
    </row>
    <row r="38" spans="1:29" ht="125.1" customHeight="1" x14ac:dyDescent="0.2">
      <c r="A38" s="38">
        <v>45757</v>
      </c>
      <c r="B38" s="39" t="s">
        <v>95</v>
      </c>
      <c r="C38" s="40" t="s">
        <v>101</v>
      </c>
      <c r="D38" s="31" t="s">
        <v>110</v>
      </c>
      <c r="E38" s="43">
        <f>50.048/1.15</f>
        <v>43.52</v>
      </c>
      <c r="F38" s="31" t="s">
        <v>109</v>
      </c>
      <c r="G38" s="43">
        <f>50.048/1.15</f>
        <v>43.52</v>
      </c>
      <c r="H38" s="37" t="s">
        <v>47</v>
      </c>
      <c r="I38" s="41" t="s">
        <v>71</v>
      </c>
      <c r="J38" s="40" t="s">
        <v>102</v>
      </c>
      <c r="K38" s="22"/>
      <c r="L38" s="26"/>
      <c r="M38" s="26"/>
      <c r="N38" s="26"/>
      <c r="O38" s="26"/>
      <c r="P38" s="23"/>
      <c r="Q38" s="24"/>
      <c r="R38" s="2"/>
      <c r="S38" s="2"/>
      <c r="T38" s="2"/>
      <c r="U38" s="25">
        <v>51681</v>
      </c>
      <c r="V38" s="2"/>
      <c r="W38" s="2"/>
      <c r="X38" s="2"/>
      <c r="Y38" s="2"/>
      <c r="Z38" s="2"/>
      <c r="AA38" s="2"/>
      <c r="AB38" s="2"/>
      <c r="AC38" s="2"/>
    </row>
    <row r="39" spans="1:29" ht="125.1" customHeight="1" x14ac:dyDescent="0.2">
      <c r="A39" s="38">
        <v>45757</v>
      </c>
      <c r="B39" s="39" t="s">
        <v>96</v>
      </c>
      <c r="C39" s="40" t="s">
        <v>101</v>
      </c>
      <c r="D39" s="31" t="s">
        <v>110</v>
      </c>
      <c r="E39" s="43">
        <f>2.5254/1.15</f>
        <v>2.1960000000000002</v>
      </c>
      <c r="F39" s="31" t="s">
        <v>109</v>
      </c>
      <c r="G39" s="43">
        <f>2.5254/1.15</f>
        <v>2.1960000000000002</v>
      </c>
      <c r="H39" s="37" t="s">
        <v>47</v>
      </c>
      <c r="I39" s="41" t="s">
        <v>71</v>
      </c>
      <c r="J39" s="31" t="s">
        <v>102</v>
      </c>
      <c r="K39" s="22"/>
      <c r="L39" s="26"/>
      <c r="M39" s="26"/>
      <c r="N39" s="26"/>
      <c r="O39" s="26"/>
      <c r="P39" s="23"/>
      <c r="Q39" s="24"/>
      <c r="R39" s="2"/>
      <c r="S39" s="2"/>
      <c r="T39" s="2"/>
      <c r="U39" s="25">
        <v>18400</v>
      </c>
      <c r="V39" s="2"/>
      <c r="W39" s="2"/>
      <c r="X39" s="2"/>
      <c r="Y39" s="2"/>
      <c r="Z39" s="2"/>
      <c r="AA39" s="2"/>
      <c r="AB39" s="2"/>
      <c r="AC39" s="2"/>
    </row>
    <row r="40" spans="1:29" ht="125.1" customHeight="1" x14ac:dyDescent="0.2">
      <c r="A40" s="38">
        <v>45757</v>
      </c>
      <c r="B40" s="39" t="s">
        <v>97</v>
      </c>
      <c r="C40" s="40" t="s">
        <v>101</v>
      </c>
      <c r="D40" s="31" t="s">
        <v>110</v>
      </c>
      <c r="E40" s="43">
        <f>9.4243/1.15</f>
        <v>8.195043478260871</v>
      </c>
      <c r="F40" s="31" t="s">
        <v>108</v>
      </c>
      <c r="G40" s="43">
        <f>9.4243/1.15</f>
        <v>8.195043478260871</v>
      </c>
      <c r="H40" s="37" t="s">
        <v>47</v>
      </c>
      <c r="I40" s="41" t="s">
        <v>71</v>
      </c>
      <c r="J40" s="40" t="s">
        <v>102</v>
      </c>
      <c r="K40" s="22"/>
      <c r="L40" s="26"/>
      <c r="M40" s="26"/>
      <c r="N40" s="26"/>
      <c r="O40" s="26"/>
      <c r="P40" s="23"/>
      <c r="Q40" s="24"/>
      <c r="R40" s="2"/>
      <c r="S40" s="2"/>
      <c r="T40" s="2"/>
      <c r="U40" s="25">
        <v>14720</v>
      </c>
      <c r="V40" s="2"/>
      <c r="W40" s="2"/>
      <c r="X40" s="2"/>
      <c r="Y40" s="2"/>
      <c r="Z40" s="2"/>
      <c r="AA40" s="2"/>
      <c r="AB40" s="2"/>
      <c r="AC40" s="2"/>
    </row>
    <row r="41" spans="1:29" ht="125.1" customHeight="1" x14ac:dyDescent="0.2">
      <c r="A41" s="38">
        <v>45757</v>
      </c>
      <c r="B41" s="39" t="s">
        <v>98</v>
      </c>
      <c r="C41" s="40" t="s">
        <v>101</v>
      </c>
      <c r="D41" s="31" t="s">
        <v>110</v>
      </c>
      <c r="E41" s="43">
        <f>10.2867/1.12</f>
        <v>9.1845535714285695</v>
      </c>
      <c r="F41" s="31" t="s">
        <v>109</v>
      </c>
      <c r="G41" s="43">
        <f>10.2867/1.12</f>
        <v>9.1845535714285695</v>
      </c>
      <c r="H41" s="37" t="s">
        <v>47</v>
      </c>
      <c r="I41" s="41" t="s">
        <v>71</v>
      </c>
      <c r="J41" s="31" t="s">
        <v>102</v>
      </c>
      <c r="K41" s="22"/>
      <c r="L41" s="26"/>
      <c r="M41" s="26"/>
      <c r="N41" s="26"/>
      <c r="O41" s="26"/>
      <c r="P41" s="23"/>
      <c r="Q41" s="24"/>
      <c r="R41" s="2"/>
      <c r="S41" s="2"/>
      <c r="T41" s="2"/>
      <c r="U41" s="25">
        <v>97750</v>
      </c>
      <c r="V41" s="2"/>
      <c r="W41" s="2"/>
      <c r="X41" s="2"/>
      <c r="Y41" s="2"/>
      <c r="Z41" s="2"/>
      <c r="AA41" s="2"/>
      <c r="AB41" s="2"/>
      <c r="AC41" s="2"/>
    </row>
    <row r="42" spans="1:29" ht="125.1" customHeight="1" x14ac:dyDescent="0.2">
      <c r="A42" s="38">
        <v>45757</v>
      </c>
      <c r="B42" s="39" t="s">
        <v>99</v>
      </c>
      <c r="C42" s="40" t="s">
        <v>101</v>
      </c>
      <c r="D42" s="31" t="s">
        <v>110</v>
      </c>
      <c r="E42" s="43">
        <f>4.4735/1.12</f>
        <v>3.9941964285714278</v>
      </c>
      <c r="F42" s="31" t="s">
        <v>109</v>
      </c>
      <c r="G42" s="43">
        <f>4.4735/1.12</f>
        <v>3.9941964285714278</v>
      </c>
      <c r="H42" s="37" t="s">
        <v>47</v>
      </c>
      <c r="I42" s="41" t="s">
        <v>71</v>
      </c>
      <c r="J42" s="40" t="s">
        <v>102</v>
      </c>
      <c r="K42" s="22"/>
      <c r="L42" s="26"/>
      <c r="M42" s="26"/>
      <c r="N42" s="26"/>
      <c r="O42" s="26"/>
      <c r="P42" s="23"/>
      <c r="Q42" s="24"/>
      <c r="R42" s="2"/>
      <c r="S42" s="2"/>
      <c r="T42" s="2"/>
      <c r="U42" s="25">
        <v>500480</v>
      </c>
      <c r="V42" s="2"/>
      <c r="W42" s="2"/>
      <c r="X42" s="2"/>
      <c r="Y42" s="2"/>
      <c r="Z42" s="2"/>
      <c r="AA42" s="2"/>
      <c r="AB42" s="2"/>
      <c r="AC42" s="2"/>
    </row>
    <row r="43" spans="1:29" ht="125.1" customHeight="1" x14ac:dyDescent="0.2">
      <c r="A43" s="38">
        <v>45757</v>
      </c>
      <c r="B43" s="39" t="s">
        <v>100</v>
      </c>
      <c r="C43" s="40" t="s">
        <v>101</v>
      </c>
      <c r="D43" s="31" t="s">
        <v>110</v>
      </c>
      <c r="E43" s="43">
        <f>2.1563/1.15</f>
        <v>1.8750434782608696</v>
      </c>
      <c r="F43" s="31" t="s">
        <v>109</v>
      </c>
      <c r="G43" s="43">
        <f>2.1563/1.15</f>
        <v>1.8750434782608696</v>
      </c>
      <c r="H43" s="37" t="s">
        <v>47</v>
      </c>
      <c r="I43" s="41" t="s">
        <v>71</v>
      </c>
      <c r="J43" s="31" t="s">
        <v>102</v>
      </c>
      <c r="K43" s="22"/>
      <c r="L43" s="26"/>
      <c r="M43" s="26"/>
      <c r="N43" s="26"/>
      <c r="O43" s="26"/>
      <c r="P43" s="23"/>
      <c r="Q43" s="24"/>
      <c r="R43" s="2"/>
      <c r="S43" s="2"/>
      <c r="T43" s="2"/>
      <c r="U43" s="25">
        <v>25254</v>
      </c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</sheetData>
  <mergeCells count="4">
    <mergeCell ref="L8:L9"/>
    <mergeCell ref="M8:M9"/>
    <mergeCell ref="O8:O9"/>
    <mergeCell ref="P8:P9"/>
  </mergeCells>
  <hyperlinks>
    <hyperlink ref="B6" r:id="rId1" display="https://ordenesdecompracatalogo.compraspublicas.gob.ec/obtener_detalle_orden/2824853/1" xr:uid="{66E8AB28-9924-4258-9EAD-826FA9E1334E}"/>
    <hyperlink ref="B7" r:id="rId2" display="https://ordenesdecompracatalogo.compraspublicas.gob.ec/obtener_detalle_orden/2824852/1" xr:uid="{9882F8BF-6849-434C-B112-1FC690E4DB25}"/>
    <hyperlink ref="B8" r:id="rId3" display="https://ordenesdecompracatalogo.compraspublicas.gob.ec/obtener_detalle_orden/2824851/1" xr:uid="{45461912-DEF9-4F91-9222-2EAA245A963A}"/>
    <hyperlink ref="B9" r:id="rId4" display="https://ordenesdecompracatalogo.compraspublicas.gob.ec/obtener_detalle_orden/2824850/1" xr:uid="{76E3D0BA-6AB1-4E4E-9E20-5317BE496EAC}"/>
    <hyperlink ref="B10" r:id="rId5" display="https://ordenesdecompracatalogo.compraspublicas.gob.ec/obtener_detalle_orden/2824849/1" xr:uid="{A77E355E-8A93-4163-B439-47B6E8FA6589}"/>
    <hyperlink ref="B11" r:id="rId6" display="https://ordenesdecompracatalogo.compraspublicas.gob.ec/obtener_detalle_orden/2824848/1" xr:uid="{303FD568-AB55-4DAE-9EAF-A325B73D2F91}"/>
    <hyperlink ref="B12" r:id="rId7" display="https://ordenesdecompracatalogo.compraspublicas.gob.ec/obtener_detalle_orden/2824847/1" xr:uid="{43AE4A51-41DA-4E7E-9046-CC66B017F19D}"/>
    <hyperlink ref="B13" r:id="rId8" display="https://ordenesdecompracatalogo.compraspublicas.gob.ec/obtener_detalle_orden/2824846/1" xr:uid="{699990A1-8502-4EC6-9E32-46D969541F82}"/>
    <hyperlink ref="B14" r:id="rId9" display="https://ordenesdecompracatalogo.compraspublicas.gob.ec/obtener_detalle_orden/2824845/1" xr:uid="{5C6754B0-FF59-4F00-AC44-350D5D52856E}"/>
    <hyperlink ref="B15" r:id="rId10" display="https://ordenesdecompracatalogo.compraspublicas.gob.ec/obtener_detalle_orden/2824844/1" xr:uid="{5058555D-EDC9-4AA8-85C7-0033196D71CD}"/>
    <hyperlink ref="B16" r:id="rId11" display="https://ordenesdecompracatalogo.compraspublicas.gob.ec/obtener_detalle_orden/2824843/1" xr:uid="{767F1922-CECB-49EC-959D-CFB699573A3C}"/>
    <hyperlink ref="B17" r:id="rId12" display="https://ordenesdecompracatalogo.compraspublicas.gob.ec/obtener_detalle_orden/2824842/1" xr:uid="{47E9C668-7CB3-492D-B325-BB35DEBFB002}"/>
    <hyperlink ref="B18" r:id="rId13" display="https://ordenesdecompracatalogo.compraspublicas.gob.ec/obtener_detalle_orden/2824841/1" xr:uid="{CFB126B7-FAAE-4B84-9354-6E5D3AB9A812}"/>
    <hyperlink ref="B19" r:id="rId14" display="https://ordenesdecompracatalogo.compraspublicas.gob.ec/obtener_detalle_orden/2824840/1" xr:uid="{61BF54DF-0AE1-47D1-8D98-76F0C52B1496}"/>
    <hyperlink ref="B20" r:id="rId15" display="https://ordenesdecompracatalogo.compraspublicas.gob.ec/obtener_detalle_orden/2824839/1" xr:uid="{58B9232D-F2A2-4574-B6E2-5F50E3321C1B}"/>
    <hyperlink ref="B21" r:id="rId16" display="https://ordenesdecompracatalogo.compraspublicas.gob.ec/obtener_detalle_orden/2824838/1" xr:uid="{26D2434B-6C5B-4842-8EB3-948DC111BE27}"/>
    <hyperlink ref="B22" r:id="rId17" display="https://ordenesdecompracatalogo.compraspublicas.gob.ec/obtener_detalle_orden/2824837/1" xr:uid="{23B2A7D9-4A9E-4A7B-8B43-DAD4FFC81605}"/>
    <hyperlink ref="B23" r:id="rId18" display="https://ordenesdecompracatalogo.compraspublicas.gob.ec/obtener_detalle_orden/2824836/1" xr:uid="{E5020161-3E96-43F6-8A4D-AF2534C64545}"/>
    <hyperlink ref="B24" r:id="rId19" display="https://ordenesdecompracatalogo.compraspublicas.gob.ec/obtener_detalle_orden/2824835/1" xr:uid="{D22D0DFB-4E41-4055-93C0-08B223558571}"/>
    <hyperlink ref="B25" r:id="rId20" display="https://ordenesdecompracatalogo.compraspublicas.gob.ec/obtener_detalle_orden/2824834/1" xr:uid="{CEF58C9F-3D0B-469B-BDED-2682F1F0FD9E}"/>
    <hyperlink ref="B26" r:id="rId21" display="https://ordenesdecompracatalogo.compraspublicas.gob.ec/obtener_detalle_orden/2824833/1" xr:uid="{C8FB9D25-BD92-438C-BBBE-EBB8AEABDC80}"/>
    <hyperlink ref="B27" r:id="rId22" display="https://ordenesdecompracatalogo.compraspublicas.gob.ec/obtener_detalle_orden/2824832/1" xr:uid="{DEC32EFB-2367-421B-B889-590B4E9852F2}"/>
    <hyperlink ref="B28" r:id="rId23" display="https://ordenesdecompracatalogo.compraspublicas.gob.ec/obtener_detalle_orden/2824831/1" xr:uid="{CF30FE9D-5015-406A-BACE-D4BF3AA66F3C}"/>
    <hyperlink ref="B29" r:id="rId24" display="https://ordenesdecompracatalogo.compraspublicas.gob.ec/obtener_detalle_orden/2824830/1" xr:uid="{3016E899-75CD-4556-A25B-9A4FB74346F8}"/>
    <hyperlink ref="B30" r:id="rId25" display="https://ordenesdecompracatalogo.compraspublicas.gob.ec/obtener_detalle_orden/2824829/1" xr:uid="{1F648E57-F15C-45F2-B91F-80672526E03A}"/>
    <hyperlink ref="B31" r:id="rId26" display="https://ordenesdecompracatalogo.compraspublicas.gob.ec/obtener_detalle_orden/2824828/1" xr:uid="{1A69B4C0-BE82-4A33-A0BD-613665AFBC0C}"/>
    <hyperlink ref="B32" r:id="rId27" display="https://ordenesdecompracatalogo.compraspublicas.gob.ec/obtener_detalle_orden/2824827/1" xr:uid="{8D0F718D-9C7E-40A7-91DD-06F0451F0DCE}"/>
    <hyperlink ref="B33" r:id="rId28" display="https://ordenesdecompracatalogo.compraspublicas.gob.ec/obtener_detalle_orden/2824826/1" xr:uid="{5B1FBB58-BFF3-4E88-AE71-ED620545934D}"/>
    <hyperlink ref="B34" r:id="rId29" display="https://ordenesdecompracatalogo.compraspublicas.gob.ec/obtener_detalle_orden/2824825/1" xr:uid="{18A994F5-E8F1-4D3F-858E-BB3132B265C2}"/>
    <hyperlink ref="B35" r:id="rId30" display="https://ordenesdecompracatalogo.compraspublicas.gob.ec/obtener_detalle_orden/2824824/1" xr:uid="{B5C92723-707E-492C-9BB5-E87C0373409B}"/>
    <hyperlink ref="B36" r:id="rId31" display="https://ordenesdecompracatalogo.compraspublicas.gob.ec/obtener_detalle_orden/2824823/1" xr:uid="{406C134E-B5F6-463E-860C-A9243F5B1948}"/>
    <hyperlink ref="B37" r:id="rId32" display="https://ordenesdecompracatalogo.compraspublicas.gob.ec/obtener_detalle_orden/2824822/1" xr:uid="{DAA036F3-F6FB-467E-8D4B-1B6355201A2C}"/>
    <hyperlink ref="B38" r:id="rId33" display="https://ordenesdecompracatalogo.compraspublicas.gob.ec/obtener_detalle_orden/2824821/1" xr:uid="{F9125BE7-6D7F-4262-A55D-F359C70A510E}"/>
    <hyperlink ref="B39" r:id="rId34" display="https://ordenesdecompracatalogo.compraspublicas.gob.ec/obtener_detalle_orden/2824820/1" xr:uid="{4EEA694F-7054-4AE8-BEB2-96A91CC1CAD8}"/>
    <hyperlink ref="B40" r:id="rId35" display="https://ordenesdecompracatalogo.compraspublicas.gob.ec/obtener_detalle_orden/2824819/1" xr:uid="{687F21EA-C695-44B6-A96B-E5A60B94895E}"/>
    <hyperlink ref="B41" r:id="rId36" display="https://ordenesdecompracatalogo.compraspublicas.gob.ec/obtener_detalle_orden/2824818/1" xr:uid="{C62B48FC-8463-4FB6-8302-09DAE0922FE8}"/>
    <hyperlink ref="B42" r:id="rId37" display="https://ordenesdecompracatalogo.compraspublicas.gob.ec/obtener_detalle_orden/2824817/1" xr:uid="{1F676793-5278-4B75-9610-F34B4A4F32D8}"/>
    <hyperlink ref="B43" r:id="rId38" display="https://ordenesdecompracatalogo.compraspublicas.gob.ec/obtener_detalle_orden/2824816/1" xr:uid="{5475F749-FB37-4761-AB9A-AEC9525ED021}"/>
  </hyperlinks>
  <pageMargins left="0.23622047244094491" right="0.23622047244094491" top="0.19685039370078741" bottom="0.19685039370078741" header="0.31496062992125984" footer="0.31496062992125984"/>
  <pageSetup scale="80" orientation="landscape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4" t="s">
        <v>27</v>
      </c>
      <c r="B1" s="21">
        <v>45777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4" t="s">
        <v>28</v>
      </c>
      <c r="B2" s="17" t="s">
        <v>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4" t="s">
        <v>29</v>
      </c>
      <c r="B3" s="13" t="s">
        <v>42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4" t="s">
        <v>30</v>
      </c>
      <c r="B4" s="13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4" t="s">
        <v>31</v>
      </c>
      <c r="B5" s="18" t="s">
        <v>38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4" t="s">
        <v>32</v>
      </c>
      <c r="B6" s="13">
        <v>52302086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5" t="s">
        <v>33</v>
      </c>
      <c r="B7" s="19" t="s">
        <v>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26</v>
      </c>
      <c r="B8" s="20" t="s">
        <v>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 xr:uid="{D36C7561-3CA7-4B70-9D81-0FDC559F29F4}"/>
    <hyperlink ref="B5" r:id="rId2" xr:uid="{835F0407-7342-4968-BF75-2DAD2F3202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E9" sqref="E9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6" t="s">
        <v>10</v>
      </c>
      <c r="B1" s="7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6" t="s">
        <v>11</v>
      </c>
      <c r="B2" s="7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8" t="s">
        <v>2</v>
      </c>
      <c r="B3" s="8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9" t="s">
        <v>14</v>
      </c>
      <c r="B4" s="12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9" t="s">
        <v>16</v>
      </c>
      <c r="B5" s="12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9" t="s">
        <v>3</v>
      </c>
      <c r="B6" s="13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9" t="s">
        <v>4</v>
      </c>
      <c r="B7" s="12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9" t="s">
        <v>5</v>
      </c>
      <c r="B8" s="12" t="s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9" t="s">
        <v>7</v>
      </c>
      <c r="B9" s="12" t="s">
        <v>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9" t="s">
        <v>24</v>
      </c>
      <c r="B10" s="13" t="s">
        <v>18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9" t="s">
        <v>19</v>
      </c>
      <c r="B11" s="13" t="s">
        <v>20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9" t="s">
        <v>21</v>
      </c>
      <c r="B12" s="13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0" t="s">
        <v>22</v>
      </c>
      <c r="B13" s="16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hyperlinks>
    <hyperlink ref="B13" r:id="rId1" xr:uid="{90E04617-36A7-405F-9438-018BFF9A999B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 </vt:lpstr>
      <vt:lpstr>'Conjunto de datos'!Área_de_impresión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SECRETARIA APG</cp:lastModifiedBy>
  <cp:lastPrinted>2025-05-12T19:08:57Z</cp:lastPrinted>
  <dcterms:created xsi:type="dcterms:W3CDTF">2011-01-17T22:05:47Z</dcterms:created>
  <dcterms:modified xsi:type="dcterms:W3CDTF">2025-05-12T19:40:31Z</dcterms:modified>
</cp:coreProperties>
</file>